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18240" windowHeight="6720" activeTab="1"/>
  </bookViews>
  <sheets>
    <sheet name="QUY II" sheetId="3" r:id="rId1"/>
    <sheet name="6thang." sheetId="5" r:id="rId2"/>
  </sheets>
  <calcPr calcId="144525"/>
</workbook>
</file>

<file path=xl/calcChain.xml><?xml version="1.0" encoding="utf-8"?>
<calcChain xmlns="http://schemas.openxmlformats.org/spreadsheetml/2006/main">
  <c r="G22" i="5" l="1"/>
  <c r="D22" i="5" s="1"/>
  <c r="G19" i="5"/>
  <c r="D19" i="5" s="1"/>
  <c r="G14" i="5"/>
  <c r="G13" i="5"/>
  <c r="D13" i="5" s="1"/>
  <c r="E13" i="5" s="1"/>
  <c r="F22" i="5"/>
  <c r="C22" i="5"/>
  <c r="D21" i="5"/>
  <c r="C21" i="5"/>
  <c r="D20" i="5"/>
  <c r="C20" i="5"/>
  <c r="C19" i="5"/>
  <c r="D18" i="5"/>
  <c r="C18" i="5"/>
  <c r="F16" i="5"/>
  <c r="F15" i="5" s="1"/>
  <c r="F11" i="5" s="1"/>
  <c r="C16" i="5"/>
  <c r="C15" i="5"/>
  <c r="D14" i="5"/>
  <c r="C14" i="5"/>
  <c r="C12" i="5" s="1"/>
  <c r="C11" i="5" s="1"/>
  <c r="C13" i="5"/>
  <c r="F12" i="5"/>
  <c r="F22" i="3"/>
  <c r="D18" i="3"/>
  <c r="D19" i="3"/>
  <c r="E19" i="3" s="1"/>
  <c r="D20" i="3"/>
  <c r="E20" i="3" s="1"/>
  <c r="D21" i="3"/>
  <c r="D22" i="3"/>
  <c r="D16" i="3"/>
  <c r="D14" i="3"/>
  <c r="E14" i="3" s="1"/>
  <c r="D13" i="3"/>
  <c r="E13" i="3" s="1"/>
  <c r="C21" i="3"/>
  <c r="C22" i="3"/>
  <c r="E22" i="3" s="1"/>
  <c r="C20" i="3"/>
  <c r="C19" i="3"/>
  <c r="C18" i="3"/>
  <c r="C14" i="3"/>
  <c r="C13" i="3"/>
  <c r="E16" i="3" l="1"/>
  <c r="C16" i="3"/>
  <c r="E19" i="5"/>
  <c r="D16" i="5"/>
  <c r="E16" i="5" s="1"/>
  <c r="E14" i="5"/>
  <c r="G16" i="5"/>
  <c r="E20" i="5"/>
  <c r="E22" i="5"/>
  <c r="D15" i="5"/>
  <c r="E15" i="5" s="1"/>
  <c r="G15" i="5"/>
  <c r="D12" i="5"/>
  <c r="G12" i="5"/>
  <c r="G11" i="5" s="1"/>
  <c r="C15" i="3"/>
  <c r="D15" i="3"/>
  <c r="G16" i="3"/>
  <c r="F16" i="3"/>
  <c r="G15" i="3"/>
  <c r="F15" i="3"/>
  <c r="G12" i="3"/>
  <c r="F12" i="3"/>
  <c r="G11" i="3"/>
  <c r="F11" i="3"/>
  <c r="E15" i="3" l="1"/>
  <c r="D11" i="5"/>
  <c r="E11" i="5" s="1"/>
  <c r="E12" i="5"/>
  <c r="D12" i="3"/>
  <c r="C12" i="3"/>
  <c r="D11" i="3"/>
  <c r="C11" i="3"/>
  <c r="E11" i="3" l="1"/>
  <c r="E12" i="3"/>
</calcChain>
</file>

<file path=xl/sharedStrings.xml><?xml version="1.0" encoding="utf-8"?>
<sst xmlns="http://schemas.openxmlformats.org/spreadsheetml/2006/main" count="100" uniqueCount="43">
  <si>
    <t>Biểu số 3 - Ban hành kèm theo Thông tư số 61/2017/TT-BTC ngày 15 tháng 6 năm 2017 của Bộ tài chính</t>
  </si>
  <si>
    <t>Chương : 181</t>
  </si>
  <si>
    <t>Số TT</t>
  </si>
  <si>
    <t>Nội dung</t>
  </si>
  <si>
    <t>So sánh(%)</t>
  </si>
  <si>
    <t>Dự toán</t>
  </si>
  <si>
    <t>Cùng kỳ năm trước</t>
  </si>
  <si>
    <t>I</t>
  </si>
  <si>
    <t>Tổng số thu, chi, nộp ngân sách phí, lệ phí</t>
  </si>
  <si>
    <t>II</t>
  </si>
  <si>
    <t>Dự toán chi ngân sách nhà nước</t>
  </si>
  <si>
    <t>Chi quản lý hành chính</t>
  </si>
  <si>
    <t>1.1</t>
  </si>
  <si>
    <t>Kinh phí thực hiện chế độ tự chủ</t>
  </si>
  <si>
    <t>1.2</t>
  </si>
  <si>
    <t>Kinh phí không thực hiện chế độ tự chủ</t>
  </si>
  <si>
    <t>Nghiên cứu khoa học</t>
  </si>
  <si>
    <t>2.1</t>
  </si>
  <si>
    <t>Kinh phí thực hiện nhiệm vụ khoa học công nghệ</t>
  </si>
  <si>
    <t>2.2</t>
  </si>
  <si>
    <t>Kinh phí nhiệm vụ thường xuyên theo chức năng</t>
  </si>
  <si>
    <t>Kinh phí nhiệm vụ không thường xuyên</t>
  </si>
  <si>
    <t>Chi hoạt động kinh tế</t>
  </si>
  <si>
    <t>ĐVT: Triệu đồng</t>
  </si>
  <si>
    <t>Nhiệm vụ khoa học công nghệ cấp cơ sở (đề tài cấp cơ sở)</t>
  </si>
  <si>
    <t>Nhiệm vụ khoa học công nghệ cấp cơ sở khác</t>
  </si>
  <si>
    <t>Dự toán năm 2018</t>
  </si>
  <si>
    <t>Kinh phí thường xuyên</t>
  </si>
  <si>
    <t xml:space="preserve">Nhiệm vụ khoa học công nghệ cấp bộ </t>
  </si>
  <si>
    <t>Thực hiện quý 2/2018</t>
  </si>
  <si>
    <t>VPB</t>
  </si>
  <si>
    <t>HBI</t>
  </si>
  <si>
    <t>VITEC</t>
  </si>
  <si>
    <t>Thực hiện 6 tháng đầu năm 2018</t>
  </si>
  <si>
    <t>Thực hiện 6 tháng 2018</t>
  </si>
  <si>
    <t>ĐÁNH GIÁ THỰC HIỆN DỰ TOÁN THU - CHI NGÂN SÁCH QUÝ II NĂM 2018</t>
  </si>
  <si>
    <t>Thực hiện quý II/2018</t>
  </si>
  <si>
    <t>Đơn vị: Ban quản lý Khu Công nghệ cao Hoà Lạc</t>
  </si>
  <si>
    <t>Chương: 181</t>
  </si>
  <si>
    <t>ĐÁNH GIÁ THỰC HIỆN DỰ TOÁN THU - CHI NGÂN SÁCH 6 THÁNG ĐẦU NĂM 2018</t>
  </si>
  <si>
    <t>2.3</t>
  </si>
  <si>
    <t>2.4</t>
  </si>
  <si>
    <t>So sánh với dự toán
(%)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</si>
</sst>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0"/>
    <numFmt numFmtId="165" formatCode="#,##0.000"/>
    <numFmt numFmtId="166" formatCode="#,##0.0"/>
  </numFmts>
  <fonts count="11" x14ac:knownFonts="1">
    <font>
      <sz val="12"/>
      <color theme="1"/>
      <name val="Times New Roman"/>
      <family val="2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i/>
      <sz val="10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i/>
      <sz val="12"/>
      <color theme="1"/>
      <name val="Times New Roman"/>
      <family val="1"/>
    </font>
    <font>
      <i/>
      <sz val="12"/>
      <color theme="0"/>
      <name val="Times New Roman"/>
      <family val="1"/>
    </font>
    <font>
      <sz val="12"/>
      <color theme="0"/>
      <name val="Times New Roman"/>
      <family val="1"/>
    </font>
    <font>
      <b/>
      <sz val="12"/>
      <color theme="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23">
    <xf numFmtId="0" fontId="0" fillId="0" borderId="0" xfId="0"/>
    <xf numFmtId="3" fontId="1" fillId="0" borderId="0" xfId="0" applyNumberFormat="1" applyFont="1" applyFill="1"/>
    <xf numFmtId="0" fontId="1" fillId="0" borderId="0" xfId="0" applyFont="1" applyFill="1"/>
    <xf numFmtId="3" fontId="2" fillId="0" borderId="0" xfId="0" applyNumberFormat="1" applyFont="1" applyFill="1"/>
    <xf numFmtId="0" fontId="2" fillId="0" borderId="0" xfId="0" applyFont="1" applyFill="1"/>
    <xf numFmtId="0" fontId="3" fillId="0" borderId="2" xfId="0" applyFont="1" applyFill="1" applyBorder="1" applyAlignment="1">
      <alignment horizontal="center" vertical="center"/>
    </xf>
    <xf numFmtId="164" fontId="3" fillId="0" borderId="2" xfId="0" applyNumberFormat="1" applyFont="1" applyFill="1" applyBorder="1" applyAlignment="1">
      <alignment horizontal="center" vertical="center"/>
    </xf>
    <xf numFmtId="0" fontId="3" fillId="0" borderId="0" xfId="0" applyFont="1" applyFill="1"/>
    <xf numFmtId="0" fontId="5" fillId="0" borderId="0" xfId="0" applyFont="1" applyFill="1"/>
    <xf numFmtId="4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164" fontId="5" fillId="0" borderId="1" xfId="0" applyNumberFormat="1" applyFont="1" applyFill="1" applyBorder="1" applyAlignment="1">
      <alignment vertical="center" wrapText="1"/>
    </xf>
    <xf numFmtId="0" fontId="5" fillId="0" borderId="0" xfId="0" applyFont="1" applyFill="1" applyAlignment="1">
      <alignment vertical="center" wrapText="1"/>
    </xf>
    <xf numFmtId="3" fontId="5" fillId="0" borderId="1" xfId="0" applyNumberFormat="1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3" fontId="6" fillId="0" borderId="1" xfId="0" applyNumberFormat="1" applyFont="1" applyFill="1" applyBorder="1" applyAlignment="1">
      <alignment vertical="center" wrapText="1"/>
    </xf>
    <xf numFmtId="0" fontId="6" fillId="0" borderId="0" xfId="0" applyFont="1" applyFill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3" fontId="7" fillId="0" borderId="1" xfId="0" applyNumberFormat="1" applyFont="1" applyFill="1" applyBorder="1" applyAlignment="1">
      <alignment vertical="center" wrapText="1"/>
    </xf>
    <xf numFmtId="0" fontId="7" fillId="0" borderId="0" xfId="0" applyFont="1" applyFill="1" applyAlignment="1">
      <alignment vertical="center" wrapText="1"/>
    </xf>
    <xf numFmtId="0" fontId="6" fillId="0" borderId="0" xfId="0" applyFont="1" applyFill="1" applyAlignment="1">
      <alignment horizontal="center"/>
    </xf>
    <xf numFmtId="0" fontId="6" fillId="0" borderId="0" xfId="0" applyFont="1" applyFill="1"/>
    <xf numFmtId="164" fontId="6" fillId="0" borderId="0" xfId="0" applyNumberFormat="1" applyFont="1" applyFill="1"/>
    <xf numFmtId="3" fontId="6" fillId="0" borderId="0" xfId="0" applyNumberFormat="1" applyFont="1" applyFill="1"/>
    <xf numFmtId="4" fontId="5" fillId="0" borderId="0" xfId="0" applyNumberFormat="1" applyFont="1" applyFill="1" applyAlignment="1">
      <alignment horizontal="center"/>
    </xf>
    <xf numFmtId="4" fontId="6" fillId="0" borderId="0" xfId="0" applyNumberFormat="1" applyFont="1" applyFill="1"/>
    <xf numFmtId="0" fontId="2" fillId="0" borderId="0" xfId="0" applyFont="1" applyFill="1" applyAlignment="1">
      <alignment horizontal="center"/>
    </xf>
    <xf numFmtId="164" fontId="2" fillId="0" borderId="0" xfId="0" applyNumberFormat="1" applyFont="1" applyFill="1"/>
    <xf numFmtId="4" fontId="2" fillId="0" borderId="0" xfId="0" applyNumberFormat="1" applyFont="1" applyFill="1"/>
    <xf numFmtId="4" fontId="5" fillId="0" borderId="0" xfId="0" applyNumberFormat="1" applyFont="1" applyFill="1" applyAlignment="1">
      <alignment horizontal="center"/>
    </xf>
    <xf numFmtId="0" fontId="2" fillId="2" borderId="0" xfId="0" applyFont="1" applyFill="1"/>
    <xf numFmtId="0" fontId="3" fillId="2" borderId="0" xfId="0" applyFont="1" applyFill="1"/>
    <xf numFmtId="4" fontId="5" fillId="2" borderId="1" xfId="0" applyNumberFormat="1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vertical="center" wrapText="1"/>
    </xf>
    <xf numFmtId="4" fontId="5" fillId="2" borderId="1" xfId="0" applyNumberFormat="1" applyFont="1" applyFill="1" applyBorder="1" applyAlignment="1">
      <alignment vertical="center" wrapText="1"/>
    </xf>
    <xf numFmtId="3" fontId="5" fillId="2" borderId="1" xfId="0" applyNumberFormat="1" applyFont="1" applyFill="1" applyBorder="1" applyAlignment="1">
      <alignment vertical="center" wrapText="1"/>
    </xf>
    <xf numFmtId="3" fontId="6" fillId="2" borderId="1" xfId="0" applyNumberFormat="1" applyFont="1" applyFill="1" applyBorder="1" applyAlignment="1">
      <alignment vertical="center" wrapText="1"/>
    </xf>
    <xf numFmtId="4" fontId="6" fillId="2" borderId="1" xfId="0" applyNumberFormat="1" applyFont="1" applyFill="1" applyBorder="1" applyAlignment="1">
      <alignment vertical="center" wrapText="1"/>
    </xf>
    <xf numFmtId="4" fontId="7" fillId="2" borderId="1" xfId="0" applyNumberFormat="1" applyFont="1" applyFill="1" applyBorder="1" applyAlignment="1">
      <alignment vertical="center" wrapText="1"/>
    </xf>
    <xf numFmtId="3" fontId="7" fillId="2" borderId="1" xfId="0" applyNumberFormat="1" applyFont="1" applyFill="1" applyBorder="1" applyAlignment="1">
      <alignment vertical="center" wrapText="1"/>
    </xf>
    <xf numFmtId="3" fontId="8" fillId="2" borderId="1" xfId="0" applyNumberFormat="1" applyFont="1" applyFill="1" applyBorder="1" applyAlignment="1">
      <alignment vertical="center" wrapText="1"/>
    </xf>
    <xf numFmtId="166" fontId="7" fillId="2" borderId="1" xfId="0" applyNumberFormat="1" applyFont="1" applyFill="1" applyBorder="1" applyAlignment="1">
      <alignment vertical="center" wrapText="1"/>
    </xf>
    <xf numFmtId="4" fontId="8" fillId="2" borderId="1" xfId="0" applyNumberFormat="1" applyFont="1" applyFill="1" applyBorder="1" applyAlignment="1">
      <alignment vertical="center" wrapText="1"/>
    </xf>
    <xf numFmtId="165" fontId="6" fillId="2" borderId="1" xfId="0" applyNumberFormat="1" applyFont="1" applyFill="1" applyBorder="1" applyAlignment="1">
      <alignment vertical="center" wrapText="1"/>
    </xf>
    <xf numFmtId="3" fontId="9" fillId="2" borderId="1" xfId="0" applyNumberFormat="1" applyFont="1" applyFill="1" applyBorder="1" applyAlignment="1">
      <alignment vertical="center" wrapText="1"/>
    </xf>
    <xf numFmtId="4" fontId="9" fillId="2" borderId="1" xfId="0" applyNumberFormat="1" applyFont="1" applyFill="1" applyBorder="1" applyAlignment="1">
      <alignment vertical="center" wrapText="1"/>
    </xf>
    <xf numFmtId="165" fontId="9" fillId="2" borderId="1" xfId="0" applyNumberFormat="1" applyFont="1" applyFill="1" applyBorder="1" applyAlignment="1">
      <alignment vertical="center" wrapText="1"/>
    </xf>
    <xf numFmtId="4" fontId="10" fillId="2" borderId="1" xfId="0" applyNumberFormat="1" applyFont="1" applyFill="1" applyBorder="1" applyAlignment="1">
      <alignment vertical="center" wrapText="1"/>
    </xf>
    <xf numFmtId="0" fontId="2" fillId="3" borderId="0" xfId="0" applyFont="1" applyFill="1"/>
    <xf numFmtId="0" fontId="3" fillId="3" borderId="0" xfId="0" applyFont="1" applyFill="1"/>
    <xf numFmtId="4" fontId="5" fillId="3" borderId="1" xfId="0" applyNumberFormat="1" applyFont="1" applyFill="1" applyBorder="1" applyAlignment="1">
      <alignment horizontal="center" vertical="center" wrapText="1"/>
    </xf>
    <xf numFmtId="164" fontId="5" fillId="3" borderId="1" xfId="0" applyNumberFormat="1" applyFont="1" applyFill="1" applyBorder="1" applyAlignment="1">
      <alignment vertical="center" wrapText="1"/>
    </xf>
    <xf numFmtId="4" fontId="5" fillId="3" borderId="1" xfId="0" applyNumberFormat="1" applyFont="1" applyFill="1" applyBorder="1" applyAlignment="1">
      <alignment vertical="center" wrapText="1"/>
    </xf>
    <xf numFmtId="3" fontId="5" fillId="3" borderId="1" xfId="0" applyNumberFormat="1" applyFont="1" applyFill="1" applyBorder="1" applyAlignment="1">
      <alignment vertical="center" wrapText="1"/>
    </xf>
    <xf numFmtId="3" fontId="6" fillId="3" borderId="1" xfId="0" applyNumberFormat="1" applyFont="1" applyFill="1" applyBorder="1" applyAlignment="1">
      <alignment vertical="center" wrapText="1"/>
    </xf>
    <xf numFmtId="4" fontId="6" fillId="3" borderId="1" xfId="0" applyNumberFormat="1" applyFont="1" applyFill="1" applyBorder="1" applyAlignment="1">
      <alignment vertical="center" wrapText="1"/>
    </xf>
    <xf numFmtId="4" fontId="7" fillId="3" borderId="1" xfId="0" applyNumberFormat="1" applyFont="1" applyFill="1" applyBorder="1" applyAlignment="1">
      <alignment vertical="center" wrapText="1"/>
    </xf>
    <xf numFmtId="3" fontId="7" fillId="3" borderId="1" xfId="0" applyNumberFormat="1" applyFont="1" applyFill="1" applyBorder="1" applyAlignment="1">
      <alignment vertical="center" wrapText="1"/>
    </xf>
    <xf numFmtId="3" fontId="8" fillId="3" borderId="1" xfId="0" applyNumberFormat="1" applyFont="1" applyFill="1" applyBorder="1" applyAlignment="1">
      <alignment vertical="center" wrapText="1"/>
    </xf>
    <xf numFmtId="166" fontId="7" fillId="3" borderId="1" xfId="0" applyNumberFormat="1" applyFont="1" applyFill="1" applyBorder="1" applyAlignment="1">
      <alignment vertical="center" wrapText="1"/>
    </xf>
    <xf numFmtId="4" fontId="8" fillId="3" borderId="1" xfId="0" applyNumberFormat="1" applyFont="1" applyFill="1" applyBorder="1" applyAlignment="1">
      <alignment vertical="center" wrapText="1"/>
    </xf>
    <xf numFmtId="165" fontId="6" fillId="3" borderId="1" xfId="0" applyNumberFormat="1" applyFont="1" applyFill="1" applyBorder="1" applyAlignment="1">
      <alignment vertical="center" wrapText="1"/>
    </xf>
    <xf numFmtId="3" fontId="9" fillId="3" borderId="1" xfId="0" applyNumberFormat="1" applyFont="1" applyFill="1" applyBorder="1" applyAlignment="1">
      <alignment vertical="center" wrapText="1"/>
    </xf>
    <xf numFmtId="4" fontId="9" fillId="3" borderId="1" xfId="0" applyNumberFormat="1" applyFont="1" applyFill="1" applyBorder="1" applyAlignment="1">
      <alignment vertical="center" wrapText="1"/>
    </xf>
    <xf numFmtId="165" fontId="9" fillId="3" borderId="1" xfId="0" applyNumberFormat="1" applyFont="1" applyFill="1" applyBorder="1" applyAlignment="1">
      <alignment vertical="center" wrapText="1"/>
    </xf>
    <xf numFmtId="3" fontId="2" fillId="2" borderId="0" xfId="0" applyNumberFormat="1" applyFont="1" applyFill="1"/>
    <xf numFmtId="3" fontId="3" fillId="2" borderId="0" xfId="0" applyNumberFormat="1" applyFont="1" applyFill="1"/>
    <xf numFmtId="0" fontId="1" fillId="0" borderId="0" xfId="0" applyFont="1" applyFill="1" applyAlignment="1">
      <alignment horizontal="left"/>
    </xf>
    <xf numFmtId="166" fontId="5" fillId="2" borderId="1" xfId="0" applyNumberFormat="1" applyFont="1" applyFill="1" applyBorder="1" applyAlignment="1">
      <alignment vertical="center" wrapText="1"/>
    </xf>
    <xf numFmtId="166" fontId="5" fillId="3" borderId="1" xfId="0" applyNumberFormat="1" applyFont="1" applyFill="1" applyBorder="1" applyAlignment="1">
      <alignment vertical="center" wrapText="1"/>
    </xf>
    <xf numFmtId="166" fontId="6" fillId="0" borderId="1" xfId="0" applyNumberFormat="1" applyFont="1" applyFill="1" applyBorder="1" applyAlignment="1">
      <alignment vertical="center" wrapText="1"/>
    </xf>
    <xf numFmtId="166" fontId="6" fillId="2" borderId="1" xfId="0" applyNumberFormat="1" applyFont="1" applyFill="1" applyBorder="1" applyAlignment="1">
      <alignment vertical="center" wrapText="1"/>
    </xf>
    <xf numFmtId="166" fontId="6" fillId="3" borderId="1" xfId="0" applyNumberFormat="1" applyFont="1" applyFill="1" applyBorder="1" applyAlignment="1">
      <alignment vertical="center" wrapText="1"/>
    </xf>
    <xf numFmtId="166" fontId="10" fillId="2" borderId="1" xfId="0" applyNumberFormat="1" applyFont="1" applyFill="1" applyBorder="1" applyAlignment="1">
      <alignment vertical="center" wrapText="1"/>
    </xf>
    <xf numFmtId="166" fontId="10" fillId="3" borderId="1" xfId="0" applyNumberFormat="1" applyFont="1" applyFill="1" applyBorder="1" applyAlignment="1">
      <alignment vertical="center" wrapText="1"/>
    </xf>
    <xf numFmtId="0" fontId="3" fillId="0" borderId="2" xfId="0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horizontal="left" vertical="top" wrapText="1"/>
    </xf>
    <xf numFmtId="3" fontId="8" fillId="0" borderId="1" xfId="0" applyNumberFormat="1" applyFont="1" applyFill="1" applyBorder="1" applyAlignment="1">
      <alignment horizontal="center" vertical="center" wrapText="1"/>
    </xf>
    <xf numFmtId="4" fontId="10" fillId="0" borderId="1" xfId="0" applyNumberFormat="1" applyFont="1" applyFill="1" applyBorder="1" applyAlignment="1">
      <alignment horizontal="center" vertical="center" wrapText="1"/>
    </xf>
    <xf numFmtId="4" fontId="7" fillId="0" borderId="0" xfId="0" applyNumberFormat="1" applyFont="1" applyFill="1" applyAlignment="1">
      <alignment horizontal="center"/>
    </xf>
    <xf numFmtId="4" fontId="5" fillId="0" borderId="0" xfId="0" applyNumberFormat="1" applyFont="1" applyFill="1" applyAlignment="1">
      <alignment horizontal="center"/>
    </xf>
    <xf numFmtId="0" fontId="1" fillId="0" borderId="0" xfId="0" applyFont="1" applyFill="1" applyAlignment="1">
      <alignment horizontal="left"/>
    </xf>
    <xf numFmtId="0" fontId="5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center"/>
    </xf>
    <xf numFmtId="3" fontId="5" fillId="0" borderId="3" xfId="0" applyNumberFormat="1" applyFont="1" applyFill="1" applyBorder="1" applyAlignment="1">
      <alignment horizontal="center" vertical="center" wrapText="1"/>
    </xf>
    <xf numFmtId="3" fontId="5" fillId="0" borderId="4" xfId="0" applyNumberFormat="1" applyFont="1" applyFill="1" applyBorder="1" applyAlignment="1">
      <alignment horizontal="center" vertical="center" wrapText="1"/>
    </xf>
    <xf numFmtId="164" fontId="5" fillId="0" borderId="3" xfId="0" applyNumberFormat="1" applyFont="1" applyFill="1" applyBorder="1" applyAlignment="1">
      <alignment horizontal="center" vertical="center" wrapText="1"/>
    </xf>
    <xf numFmtId="164" fontId="5" fillId="0" borderId="4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/>
    </xf>
    <xf numFmtId="4" fontId="5" fillId="3" borderId="1" xfId="0" applyNumberFormat="1" applyFont="1" applyFill="1" applyBorder="1" applyAlignment="1">
      <alignment horizontal="center"/>
    </xf>
    <xf numFmtId="164" fontId="5" fillId="2" borderId="3" xfId="0" applyNumberFormat="1" applyFont="1" applyFill="1" applyBorder="1" applyAlignment="1">
      <alignment horizontal="center" vertical="center" wrapText="1"/>
    </xf>
    <xf numFmtId="164" fontId="5" fillId="2" borderId="4" xfId="0" applyNumberFormat="1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/>
    </xf>
    <xf numFmtId="164" fontId="5" fillId="3" borderId="3" xfId="0" applyNumberFormat="1" applyFont="1" applyFill="1" applyBorder="1" applyAlignment="1">
      <alignment horizontal="center" vertical="center" wrapText="1"/>
    </xf>
    <xf numFmtId="164" fontId="5" fillId="3" borderId="4" xfId="0" applyNumberFormat="1" applyFont="1" applyFill="1" applyBorder="1" applyAlignment="1">
      <alignment horizontal="center" vertical="center" wrapText="1"/>
    </xf>
    <xf numFmtId="0" fontId="2" fillId="4" borderId="0" xfId="0" applyFont="1" applyFill="1"/>
    <xf numFmtId="0" fontId="3" fillId="4" borderId="0" xfId="0" applyFont="1" applyFill="1"/>
    <xf numFmtId="164" fontId="5" fillId="4" borderId="3" xfId="0" applyNumberFormat="1" applyFont="1" applyFill="1" applyBorder="1" applyAlignment="1">
      <alignment horizontal="center" vertical="center" wrapText="1"/>
    </xf>
    <xf numFmtId="4" fontId="5" fillId="4" borderId="1" xfId="0" applyNumberFormat="1" applyFont="1" applyFill="1" applyBorder="1" applyAlignment="1">
      <alignment horizontal="center"/>
    </xf>
    <xf numFmtId="164" fontId="5" fillId="4" borderId="4" xfId="0" applyNumberFormat="1" applyFont="1" applyFill="1" applyBorder="1" applyAlignment="1">
      <alignment horizontal="center" vertical="center" wrapText="1"/>
    </xf>
    <xf numFmtId="4" fontId="5" fillId="4" borderId="1" xfId="0" applyNumberFormat="1" applyFont="1" applyFill="1" applyBorder="1" applyAlignment="1">
      <alignment horizontal="center" vertical="center" wrapText="1"/>
    </xf>
    <xf numFmtId="164" fontId="5" fillId="4" borderId="1" xfId="0" applyNumberFormat="1" applyFont="1" applyFill="1" applyBorder="1" applyAlignment="1">
      <alignment vertical="center" wrapText="1"/>
    </xf>
    <xf numFmtId="4" fontId="5" fillId="4" borderId="1" xfId="0" applyNumberFormat="1" applyFont="1" applyFill="1" applyBorder="1" applyAlignment="1">
      <alignment vertical="center" wrapText="1"/>
    </xf>
    <xf numFmtId="3" fontId="5" fillId="4" borderId="1" xfId="0" applyNumberFormat="1" applyFont="1" applyFill="1" applyBorder="1" applyAlignment="1">
      <alignment vertical="center" wrapText="1"/>
    </xf>
    <xf numFmtId="3" fontId="6" fillId="4" borderId="1" xfId="0" applyNumberFormat="1" applyFont="1" applyFill="1" applyBorder="1" applyAlignment="1">
      <alignment vertical="center" wrapText="1"/>
    </xf>
    <xf numFmtId="4" fontId="6" fillId="4" borderId="1" xfId="0" applyNumberFormat="1" applyFont="1" applyFill="1" applyBorder="1" applyAlignment="1">
      <alignment vertical="center" wrapText="1"/>
    </xf>
    <xf numFmtId="4" fontId="7" fillId="4" borderId="1" xfId="0" applyNumberFormat="1" applyFont="1" applyFill="1" applyBorder="1" applyAlignment="1">
      <alignment vertical="center" wrapText="1"/>
    </xf>
    <xf numFmtId="3" fontId="7" fillId="4" borderId="1" xfId="0" applyNumberFormat="1" applyFont="1" applyFill="1" applyBorder="1" applyAlignment="1">
      <alignment vertical="center" wrapText="1"/>
    </xf>
    <xf numFmtId="3" fontId="8" fillId="4" borderId="1" xfId="0" applyNumberFormat="1" applyFont="1" applyFill="1" applyBorder="1" applyAlignment="1">
      <alignment vertical="center" wrapText="1"/>
    </xf>
    <xf numFmtId="166" fontId="7" fillId="4" borderId="1" xfId="0" applyNumberFormat="1" applyFont="1" applyFill="1" applyBorder="1" applyAlignment="1">
      <alignment vertical="center" wrapText="1"/>
    </xf>
    <xf numFmtId="4" fontId="8" fillId="4" borderId="1" xfId="0" applyNumberFormat="1" applyFont="1" applyFill="1" applyBorder="1" applyAlignment="1">
      <alignment vertical="center" wrapText="1"/>
    </xf>
    <xf numFmtId="166" fontId="6" fillId="4" borderId="1" xfId="0" applyNumberFormat="1" applyFont="1" applyFill="1" applyBorder="1" applyAlignment="1">
      <alignment vertical="center" wrapText="1"/>
    </xf>
    <xf numFmtId="3" fontId="9" fillId="4" borderId="1" xfId="0" applyNumberFormat="1" applyFont="1" applyFill="1" applyBorder="1" applyAlignment="1">
      <alignment vertical="center" wrapText="1"/>
    </xf>
    <xf numFmtId="165" fontId="6" fillId="4" borderId="1" xfId="0" applyNumberFormat="1" applyFont="1" applyFill="1" applyBorder="1" applyAlignment="1">
      <alignment vertical="center" wrapText="1"/>
    </xf>
    <xf numFmtId="4" fontId="9" fillId="4" borderId="1" xfId="0" applyNumberFormat="1" applyFont="1" applyFill="1" applyBorder="1" applyAlignment="1">
      <alignment vertical="center" wrapText="1"/>
    </xf>
    <xf numFmtId="165" fontId="9" fillId="4" borderId="1" xfId="0" applyNumberFormat="1" applyFont="1" applyFill="1" applyBorder="1" applyAlignment="1">
      <alignment vertical="center" wrapText="1"/>
    </xf>
    <xf numFmtId="4" fontId="10" fillId="4" borderId="1" xfId="0" applyNumberFormat="1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1"/>
  <sheetViews>
    <sheetView topLeftCell="A16" workbookViewId="0">
      <selection activeCell="E23" sqref="E23"/>
    </sheetView>
  </sheetViews>
  <sheetFormatPr defaultRowHeight="12.75" x14ac:dyDescent="0.2"/>
  <cols>
    <col min="1" max="1" width="6.75" style="29" customWidth="1"/>
    <col min="2" max="2" width="41" style="4" customWidth="1"/>
    <col min="3" max="4" width="12.5" style="30" customWidth="1"/>
    <col min="5" max="5" width="12.75" style="31" customWidth="1"/>
    <col min="6" max="6" width="13.5" style="3" hidden="1" customWidth="1"/>
    <col min="7" max="7" width="10.5" style="4" hidden="1" customWidth="1"/>
    <col min="8" max="8" width="13.125" style="4" hidden="1" customWidth="1"/>
    <col min="9" max="9" width="0" style="4" hidden="1" customWidth="1"/>
    <col min="10" max="10" width="11.375" style="4" hidden="1" customWidth="1"/>
    <col min="11" max="17" width="0" style="4" hidden="1" customWidth="1"/>
    <col min="18" max="16384" width="9" style="4"/>
  </cols>
  <sheetData>
    <row r="1" spans="1:17" s="2" customFormat="1" x14ac:dyDescent="0.2">
      <c r="A1" s="86" t="s">
        <v>0</v>
      </c>
      <c r="B1" s="86"/>
      <c r="C1" s="86"/>
      <c r="D1" s="86"/>
      <c r="E1" s="86"/>
      <c r="F1" s="1"/>
    </row>
    <row r="2" spans="1:17" s="2" customFormat="1" x14ac:dyDescent="0.2">
      <c r="A2" s="86" t="s">
        <v>37</v>
      </c>
      <c r="B2" s="86"/>
      <c r="C2" s="86"/>
      <c r="D2" s="86"/>
      <c r="E2" s="86"/>
      <c r="F2" s="1"/>
    </row>
    <row r="3" spans="1:17" s="2" customFormat="1" x14ac:dyDescent="0.2">
      <c r="A3" s="86" t="s">
        <v>1</v>
      </c>
      <c r="B3" s="86"/>
      <c r="C3" s="86"/>
      <c r="D3" s="86"/>
      <c r="E3" s="86"/>
      <c r="F3" s="1"/>
    </row>
    <row r="4" spans="1:17" s="2" customFormat="1" ht="32.25" customHeight="1" x14ac:dyDescent="0.2">
      <c r="A4" s="70"/>
      <c r="B4" s="70"/>
      <c r="C4" s="70"/>
      <c r="D4" s="70"/>
      <c r="E4" s="70"/>
      <c r="F4" s="1"/>
    </row>
    <row r="5" spans="1:17" ht="29.25" customHeight="1" x14ac:dyDescent="0.25">
      <c r="A5" s="87" t="s">
        <v>35</v>
      </c>
      <c r="B5" s="87"/>
      <c r="C5" s="87"/>
      <c r="D5" s="87"/>
      <c r="E5" s="87"/>
    </row>
    <row r="6" spans="1:17" ht="13.5" x14ac:dyDescent="0.2">
      <c r="A6" s="88"/>
      <c r="B6" s="88"/>
      <c r="C6" s="88"/>
      <c r="D6" s="88"/>
      <c r="E6" s="88"/>
      <c r="F6" s="68" t="s">
        <v>30</v>
      </c>
      <c r="G6" s="33"/>
      <c r="H6" s="33"/>
      <c r="I6" s="33"/>
      <c r="J6" s="51" t="s">
        <v>31</v>
      </c>
      <c r="K6" s="51"/>
      <c r="L6" s="51"/>
      <c r="M6" s="51"/>
      <c r="N6" s="33" t="s">
        <v>32</v>
      </c>
      <c r="O6" s="33"/>
      <c r="P6" s="33"/>
      <c r="Q6" s="33"/>
    </row>
    <row r="7" spans="1:17" s="7" customFormat="1" x14ac:dyDescent="0.2">
      <c r="A7" s="5"/>
      <c r="B7" s="5"/>
      <c r="C7" s="6"/>
      <c r="D7" s="6"/>
      <c r="E7" s="78" t="s">
        <v>23</v>
      </c>
      <c r="F7" s="69"/>
      <c r="G7" s="34"/>
      <c r="H7" s="34"/>
      <c r="I7" s="34"/>
      <c r="J7" s="52"/>
      <c r="K7" s="52"/>
      <c r="L7" s="52"/>
      <c r="M7" s="52"/>
      <c r="N7" s="34"/>
      <c r="O7" s="34"/>
      <c r="P7" s="34"/>
      <c r="Q7" s="34"/>
    </row>
    <row r="8" spans="1:17" s="8" customFormat="1" ht="18.75" customHeight="1" x14ac:dyDescent="0.25">
      <c r="A8" s="89" t="s">
        <v>2</v>
      </c>
      <c r="B8" s="89" t="s">
        <v>3</v>
      </c>
      <c r="C8" s="91" t="s">
        <v>26</v>
      </c>
      <c r="D8" s="91" t="s">
        <v>36</v>
      </c>
      <c r="E8" s="93" t="s">
        <v>42</v>
      </c>
      <c r="F8" s="96" t="s">
        <v>26</v>
      </c>
      <c r="G8" s="96" t="s">
        <v>29</v>
      </c>
      <c r="H8" s="98" t="s">
        <v>4</v>
      </c>
      <c r="I8" s="98"/>
      <c r="J8" s="99" t="s">
        <v>26</v>
      </c>
      <c r="K8" s="99" t="s">
        <v>29</v>
      </c>
      <c r="L8" s="95" t="s">
        <v>4</v>
      </c>
      <c r="M8" s="95"/>
      <c r="N8" s="96" t="s">
        <v>26</v>
      </c>
      <c r="O8" s="96" t="s">
        <v>29</v>
      </c>
      <c r="P8" s="98" t="s">
        <v>4</v>
      </c>
      <c r="Q8" s="98"/>
    </row>
    <row r="9" spans="1:17" s="8" customFormat="1" ht="47.25" x14ac:dyDescent="0.25">
      <c r="A9" s="90"/>
      <c r="B9" s="90"/>
      <c r="C9" s="92"/>
      <c r="D9" s="92"/>
      <c r="E9" s="94"/>
      <c r="F9" s="97"/>
      <c r="G9" s="97"/>
      <c r="H9" s="35" t="s">
        <v>5</v>
      </c>
      <c r="I9" s="35" t="s">
        <v>6</v>
      </c>
      <c r="J9" s="100"/>
      <c r="K9" s="100"/>
      <c r="L9" s="53" t="s">
        <v>5</v>
      </c>
      <c r="M9" s="53" t="s">
        <v>6</v>
      </c>
      <c r="N9" s="97"/>
      <c r="O9" s="97"/>
      <c r="P9" s="35" t="s">
        <v>5</v>
      </c>
      <c r="Q9" s="35" t="s">
        <v>6</v>
      </c>
    </row>
    <row r="10" spans="1:17" s="13" customFormat="1" ht="25.5" customHeight="1" x14ac:dyDescent="0.25">
      <c r="A10" s="79" t="s">
        <v>7</v>
      </c>
      <c r="B10" s="11" t="s">
        <v>8</v>
      </c>
      <c r="C10" s="12"/>
      <c r="D10" s="12"/>
      <c r="E10" s="9"/>
      <c r="F10" s="36"/>
      <c r="G10" s="36"/>
      <c r="H10" s="37"/>
      <c r="I10" s="37"/>
      <c r="J10" s="54"/>
      <c r="K10" s="54"/>
      <c r="L10" s="55"/>
      <c r="M10" s="55"/>
      <c r="N10" s="36"/>
      <c r="O10" s="36"/>
      <c r="P10" s="37"/>
      <c r="Q10" s="37"/>
    </row>
    <row r="11" spans="1:17" s="13" customFormat="1" ht="25.5" customHeight="1" x14ac:dyDescent="0.25">
      <c r="A11" s="79" t="s">
        <v>9</v>
      </c>
      <c r="B11" s="11" t="s">
        <v>10</v>
      </c>
      <c r="C11" s="14">
        <f>C12+C15+C23</f>
        <v>27290</v>
      </c>
      <c r="D11" s="14">
        <f>D12+D15+D23</f>
        <v>3582.828</v>
      </c>
      <c r="E11" s="9">
        <f>D11*100/C11</f>
        <v>13.128721143275925</v>
      </c>
      <c r="F11" s="38">
        <f>F12+F15+F23</f>
        <v>23657</v>
      </c>
      <c r="G11" s="38">
        <f>G12+G15+G23</f>
        <v>2749.1</v>
      </c>
      <c r="H11" s="37">
        <v>11.620797227036396</v>
      </c>
      <c r="I11" s="37">
        <v>49.259653460911331</v>
      </c>
      <c r="J11" s="56"/>
      <c r="K11" s="56"/>
      <c r="L11" s="55"/>
      <c r="M11" s="55"/>
      <c r="N11" s="38"/>
      <c r="O11" s="38"/>
      <c r="P11" s="37"/>
      <c r="Q11" s="37"/>
    </row>
    <row r="12" spans="1:17" s="13" customFormat="1" ht="25.5" customHeight="1" x14ac:dyDescent="0.25">
      <c r="A12" s="79">
        <v>1</v>
      </c>
      <c r="B12" s="11" t="s">
        <v>11</v>
      </c>
      <c r="C12" s="14">
        <f>C13+C14</f>
        <v>12100</v>
      </c>
      <c r="D12" s="14">
        <f>D13+D14</f>
        <v>2550</v>
      </c>
      <c r="E12" s="9">
        <f t="shared" ref="E12:E22" si="0">D12*100/C12</f>
        <v>21.074380165289256</v>
      </c>
      <c r="F12" s="38">
        <f>F13+F14</f>
        <v>12100</v>
      </c>
      <c r="G12" s="38">
        <f>G13+G14</f>
        <v>2550</v>
      </c>
      <c r="H12" s="37">
        <v>21.074380165289256</v>
      </c>
      <c r="I12" s="37">
        <v>80.798479087452463</v>
      </c>
      <c r="J12" s="56"/>
      <c r="K12" s="56"/>
      <c r="L12" s="55"/>
      <c r="M12" s="55"/>
      <c r="N12" s="38"/>
      <c r="O12" s="38"/>
      <c r="P12" s="37"/>
      <c r="Q12" s="37"/>
    </row>
    <row r="13" spans="1:17" s="18" customFormat="1" ht="25.5" customHeight="1" x14ac:dyDescent="0.25">
      <c r="A13" s="80" t="s">
        <v>12</v>
      </c>
      <c r="B13" s="16" t="s">
        <v>13</v>
      </c>
      <c r="C13" s="17">
        <f>F13+J13+N13</f>
        <v>8785</v>
      </c>
      <c r="D13" s="17">
        <f>G13+K13+O13</f>
        <v>1972</v>
      </c>
      <c r="E13" s="9">
        <f t="shared" si="0"/>
        <v>22.44735344336938</v>
      </c>
      <c r="F13" s="39">
        <v>8785</v>
      </c>
      <c r="G13" s="39">
        <v>1972</v>
      </c>
      <c r="H13" s="40">
        <v>22.44735344336938</v>
      </c>
      <c r="I13" s="39">
        <v>74.358974358974365</v>
      </c>
      <c r="J13" s="57"/>
      <c r="K13" s="57"/>
      <c r="L13" s="58"/>
      <c r="M13" s="57"/>
      <c r="N13" s="39"/>
      <c r="O13" s="39"/>
      <c r="P13" s="40"/>
      <c r="Q13" s="39"/>
    </row>
    <row r="14" spans="1:17" s="18" customFormat="1" ht="25.5" customHeight="1" x14ac:dyDescent="0.25">
      <c r="A14" s="80" t="s">
        <v>14</v>
      </c>
      <c r="B14" s="16" t="s">
        <v>15</v>
      </c>
      <c r="C14" s="17">
        <f>F14+J14+N14</f>
        <v>3315</v>
      </c>
      <c r="D14" s="17">
        <f>G14+K14+O14</f>
        <v>578</v>
      </c>
      <c r="E14" s="9">
        <f t="shared" si="0"/>
        <v>17.435897435897434</v>
      </c>
      <c r="F14" s="39">
        <v>3315</v>
      </c>
      <c r="G14" s="39">
        <v>578</v>
      </c>
      <c r="H14" s="40">
        <v>17.435897435897434</v>
      </c>
      <c r="I14" s="39">
        <v>114.68253968253967</v>
      </c>
      <c r="J14" s="57"/>
      <c r="K14" s="57"/>
      <c r="L14" s="58"/>
      <c r="M14" s="57"/>
      <c r="N14" s="39"/>
      <c r="O14" s="39"/>
      <c r="P14" s="40"/>
      <c r="Q14" s="39"/>
    </row>
    <row r="15" spans="1:17" s="13" customFormat="1" ht="25.5" customHeight="1" x14ac:dyDescent="0.25">
      <c r="A15" s="79">
        <v>2</v>
      </c>
      <c r="B15" s="11" t="s">
        <v>16</v>
      </c>
      <c r="C15" s="14">
        <f>C16+C20+C21+C22</f>
        <v>5190</v>
      </c>
      <c r="D15" s="14">
        <f>D16+D20+D21+D22</f>
        <v>1032.828</v>
      </c>
      <c r="E15" s="9">
        <f t="shared" si="0"/>
        <v>19.900346820809251</v>
      </c>
      <c r="F15" s="38">
        <f>F16+F20+F21+F22</f>
        <v>1557</v>
      </c>
      <c r="G15" s="38">
        <f>G16+G20+G21+G22</f>
        <v>199.1</v>
      </c>
      <c r="H15" s="37">
        <v>12.78946692357097</v>
      </c>
      <c r="I15" s="37">
        <v>101.13357034027426</v>
      </c>
      <c r="J15" s="56"/>
      <c r="K15" s="56"/>
      <c r="L15" s="55"/>
      <c r="M15" s="55"/>
      <c r="N15" s="38"/>
      <c r="O15" s="38"/>
      <c r="P15" s="37"/>
      <c r="Q15" s="37"/>
    </row>
    <row r="16" spans="1:17" s="18" customFormat="1" ht="25.5" customHeight="1" x14ac:dyDescent="0.25">
      <c r="A16" s="80" t="s">
        <v>17</v>
      </c>
      <c r="B16" s="16" t="s">
        <v>18</v>
      </c>
      <c r="C16" s="17">
        <f>SUM(C17:C19)</f>
        <v>907</v>
      </c>
      <c r="D16" s="17">
        <f>SUM(D17:D19)</f>
        <v>102.5</v>
      </c>
      <c r="E16" s="9">
        <f t="shared" si="0"/>
        <v>11.300992282249172</v>
      </c>
      <c r="F16" s="39">
        <f>SUM(F17:F19)</f>
        <v>907</v>
      </c>
      <c r="G16" s="39">
        <f>SUM(G17:G19)</f>
        <v>102.5</v>
      </c>
      <c r="H16" s="40">
        <v>12.78946692357097</v>
      </c>
      <c r="I16" s="41">
        <v>101.13357034027426</v>
      </c>
      <c r="J16" s="57"/>
      <c r="K16" s="57"/>
      <c r="L16" s="58"/>
      <c r="M16" s="59"/>
      <c r="N16" s="39"/>
      <c r="O16" s="39"/>
      <c r="P16" s="40"/>
      <c r="Q16" s="41"/>
    </row>
    <row r="17" spans="1:17" s="22" customFormat="1" ht="25.5" customHeight="1" x14ac:dyDescent="0.25">
      <c r="A17" s="81"/>
      <c r="B17" s="20" t="s">
        <v>28</v>
      </c>
      <c r="C17" s="21"/>
      <c r="D17" s="21"/>
      <c r="E17" s="9"/>
      <c r="F17" s="42"/>
      <c r="G17" s="42"/>
      <c r="H17" s="42"/>
      <c r="I17" s="42"/>
      <c r="J17" s="60"/>
      <c r="K17" s="60"/>
      <c r="L17" s="60"/>
      <c r="M17" s="60"/>
      <c r="N17" s="42"/>
      <c r="O17" s="42"/>
      <c r="P17" s="42"/>
      <c r="Q17" s="42"/>
    </row>
    <row r="18" spans="1:17" s="22" customFormat="1" ht="31.5" x14ac:dyDescent="0.25">
      <c r="A18" s="81"/>
      <c r="B18" s="20" t="s">
        <v>24</v>
      </c>
      <c r="C18" s="21">
        <f>F18</f>
        <v>480</v>
      </c>
      <c r="D18" s="21">
        <f>G18</f>
        <v>0</v>
      </c>
      <c r="E18" s="82"/>
      <c r="F18" s="42">
        <v>480</v>
      </c>
      <c r="G18" s="42">
        <v>0</v>
      </c>
      <c r="H18" s="42">
        <v>0</v>
      </c>
      <c r="I18" s="43"/>
      <c r="J18" s="60"/>
      <c r="K18" s="60"/>
      <c r="L18" s="60"/>
      <c r="M18" s="61"/>
      <c r="N18" s="42"/>
      <c r="O18" s="42"/>
      <c r="P18" s="42"/>
      <c r="Q18" s="43"/>
    </row>
    <row r="19" spans="1:17" s="22" customFormat="1" ht="15.75" x14ac:dyDescent="0.25">
      <c r="A19" s="81"/>
      <c r="B19" s="20" t="s">
        <v>25</v>
      </c>
      <c r="C19" s="21">
        <f t="shared" ref="C19:D19" si="1">F19</f>
        <v>427</v>
      </c>
      <c r="D19" s="21">
        <f t="shared" si="1"/>
        <v>102.5</v>
      </c>
      <c r="E19" s="9">
        <f t="shared" si="0"/>
        <v>24.004683840749415</v>
      </c>
      <c r="F19" s="42">
        <v>427</v>
      </c>
      <c r="G19" s="44">
        <v>102.5</v>
      </c>
      <c r="H19" s="44">
        <v>24.004683840749415</v>
      </c>
      <c r="I19" s="45"/>
      <c r="J19" s="60"/>
      <c r="K19" s="62"/>
      <c r="L19" s="62"/>
      <c r="M19" s="63"/>
      <c r="N19" s="42"/>
      <c r="O19" s="44"/>
      <c r="P19" s="44"/>
      <c r="Q19" s="45"/>
    </row>
    <row r="20" spans="1:17" s="18" customFormat="1" ht="23.25" customHeight="1" x14ac:dyDescent="0.25">
      <c r="A20" s="80" t="s">
        <v>19</v>
      </c>
      <c r="B20" s="16" t="s">
        <v>20</v>
      </c>
      <c r="C20" s="17">
        <f>F20+J20+N20</f>
        <v>3633</v>
      </c>
      <c r="D20" s="17">
        <f>G20+K20+O20</f>
        <v>833.72800000000007</v>
      </c>
      <c r="E20" s="9">
        <f t="shared" si="0"/>
        <v>22.94874759152216</v>
      </c>
      <c r="F20" s="39"/>
      <c r="G20" s="46"/>
      <c r="H20" s="39"/>
      <c r="I20" s="47"/>
      <c r="J20" s="57">
        <v>1890</v>
      </c>
      <c r="K20" s="75">
        <v>425</v>
      </c>
      <c r="L20" s="57"/>
      <c r="M20" s="65"/>
      <c r="N20" s="39">
        <v>1743</v>
      </c>
      <c r="O20" s="74">
        <v>408.72800000000001</v>
      </c>
      <c r="P20" s="39"/>
      <c r="Q20" s="47"/>
    </row>
    <row r="21" spans="1:17" s="18" customFormat="1" ht="23.25" customHeight="1" x14ac:dyDescent="0.25">
      <c r="A21" s="80" t="s">
        <v>40</v>
      </c>
      <c r="B21" s="16" t="s">
        <v>27</v>
      </c>
      <c r="C21" s="17">
        <f t="shared" ref="C21:D22" si="2">F21+J21+N21</f>
        <v>0</v>
      </c>
      <c r="D21" s="17">
        <f t="shared" si="2"/>
        <v>0</v>
      </c>
      <c r="E21" s="9"/>
      <c r="F21" s="39"/>
      <c r="G21" s="46"/>
      <c r="H21" s="40"/>
      <c r="I21" s="48"/>
      <c r="J21" s="57"/>
      <c r="K21" s="64"/>
      <c r="L21" s="58"/>
      <c r="M21" s="66"/>
      <c r="N21" s="39"/>
      <c r="O21" s="46"/>
      <c r="P21" s="40"/>
      <c r="Q21" s="48"/>
    </row>
    <row r="22" spans="1:17" s="18" customFormat="1" ht="23.25" customHeight="1" x14ac:dyDescent="0.25">
      <c r="A22" s="80" t="s">
        <v>41</v>
      </c>
      <c r="B22" s="16" t="s">
        <v>21</v>
      </c>
      <c r="C22" s="17">
        <f t="shared" si="2"/>
        <v>650</v>
      </c>
      <c r="D22" s="73">
        <f t="shared" si="2"/>
        <v>96.6</v>
      </c>
      <c r="E22" s="9">
        <f t="shared" si="0"/>
        <v>14.861538461538462</v>
      </c>
      <c r="F22" s="39">
        <f>600+50</f>
        <v>650</v>
      </c>
      <c r="G22" s="74">
        <v>96.6</v>
      </c>
      <c r="H22" s="39"/>
      <c r="I22" s="49"/>
      <c r="J22" s="57"/>
      <c r="K22" s="57"/>
      <c r="L22" s="57"/>
      <c r="M22" s="67"/>
      <c r="N22" s="39"/>
      <c r="O22" s="39"/>
      <c r="P22" s="39"/>
      <c r="Q22" s="49"/>
    </row>
    <row r="23" spans="1:17" s="13" customFormat="1" ht="23.25" customHeight="1" x14ac:dyDescent="0.25">
      <c r="A23" s="79">
        <v>3</v>
      </c>
      <c r="B23" s="11" t="s">
        <v>22</v>
      </c>
      <c r="C23" s="14">
        <v>10000</v>
      </c>
      <c r="D23" s="14">
        <v>0</v>
      </c>
      <c r="E23" s="83"/>
      <c r="F23" s="38">
        <v>10000</v>
      </c>
      <c r="G23" s="38">
        <v>0</v>
      </c>
      <c r="H23" s="71">
        <v>0</v>
      </c>
      <c r="I23" s="76">
        <v>0</v>
      </c>
      <c r="J23" s="56">
        <v>10000</v>
      </c>
      <c r="K23" s="56">
        <v>0</v>
      </c>
      <c r="L23" s="72">
        <v>0</v>
      </c>
      <c r="M23" s="77">
        <v>0</v>
      </c>
      <c r="N23" s="38"/>
      <c r="O23" s="38"/>
      <c r="P23" s="37"/>
      <c r="Q23" s="50"/>
    </row>
    <row r="25" spans="1:17" s="24" customFormat="1" ht="15.75" x14ac:dyDescent="0.25">
      <c r="A25" s="23"/>
      <c r="C25" s="25"/>
      <c r="D25" s="84"/>
      <c r="E25" s="84"/>
      <c r="F25" s="26"/>
    </row>
    <row r="26" spans="1:17" s="24" customFormat="1" ht="15.75" x14ac:dyDescent="0.25">
      <c r="A26" s="23"/>
      <c r="C26" s="25"/>
      <c r="D26" s="85"/>
      <c r="E26" s="85"/>
      <c r="F26" s="26"/>
    </row>
    <row r="27" spans="1:17" s="24" customFormat="1" ht="15.75" x14ac:dyDescent="0.25">
      <c r="A27" s="23"/>
      <c r="C27" s="25"/>
      <c r="D27" s="27"/>
      <c r="E27" s="27"/>
      <c r="F27" s="26"/>
    </row>
    <row r="28" spans="1:17" s="24" customFormat="1" ht="15.75" x14ac:dyDescent="0.25">
      <c r="A28" s="23"/>
      <c r="C28" s="26"/>
      <c r="D28" s="25"/>
      <c r="E28" s="28"/>
      <c r="F28" s="26"/>
    </row>
    <row r="29" spans="1:17" s="24" customFormat="1" ht="15.75" x14ac:dyDescent="0.25">
      <c r="A29" s="23"/>
      <c r="C29" s="26"/>
      <c r="D29" s="25"/>
      <c r="E29" s="28"/>
      <c r="F29" s="26"/>
    </row>
    <row r="30" spans="1:17" s="24" customFormat="1" ht="15.75" x14ac:dyDescent="0.25">
      <c r="A30" s="23"/>
      <c r="C30" s="25"/>
      <c r="D30" s="25"/>
      <c r="E30" s="28"/>
      <c r="F30" s="26"/>
    </row>
    <row r="31" spans="1:17" s="24" customFormat="1" ht="15.75" x14ac:dyDescent="0.25">
      <c r="A31" s="23"/>
      <c r="C31" s="25"/>
      <c r="D31" s="85"/>
      <c r="E31" s="85"/>
      <c r="F31" s="26"/>
    </row>
  </sheetData>
  <mergeCells count="22">
    <mergeCell ref="L8:M8"/>
    <mergeCell ref="N8:N9"/>
    <mergeCell ref="O8:O9"/>
    <mergeCell ref="P8:Q8"/>
    <mergeCell ref="F8:F9"/>
    <mergeCell ref="G8:G9"/>
    <mergeCell ref="H8:I8"/>
    <mergeCell ref="J8:J9"/>
    <mergeCell ref="K8:K9"/>
    <mergeCell ref="D25:E25"/>
    <mergeCell ref="D26:E26"/>
    <mergeCell ref="D31:E31"/>
    <mergeCell ref="A1:E1"/>
    <mergeCell ref="A2:E2"/>
    <mergeCell ref="A3:E3"/>
    <mergeCell ref="A5:E5"/>
    <mergeCell ref="A6:E6"/>
    <mergeCell ref="A8:A9"/>
    <mergeCell ref="B8:B9"/>
    <mergeCell ref="C8:C9"/>
    <mergeCell ref="D8:D9"/>
    <mergeCell ref="E8:E9"/>
  </mergeCells>
  <pageMargins left="0.55000000000000004" right="0.22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1"/>
  <sheetViews>
    <sheetView tabSelected="1" topLeftCell="A13" workbookViewId="0">
      <selection activeCell="B20" sqref="B20"/>
    </sheetView>
  </sheetViews>
  <sheetFormatPr defaultRowHeight="12.75" x14ac:dyDescent="0.2"/>
  <cols>
    <col min="1" max="1" width="7.75" style="29" customWidth="1"/>
    <col min="2" max="2" width="41.875" style="4" customWidth="1"/>
    <col min="3" max="4" width="11" style="30" customWidth="1"/>
    <col min="5" max="5" width="11" style="31" customWidth="1"/>
    <col min="6" max="6" width="13.5" style="3" hidden="1" customWidth="1"/>
    <col min="7" max="7" width="10.5" style="4" hidden="1" customWidth="1"/>
    <col min="8" max="8" width="13.125" style="4" hidden="1" customWidth="1"/>
    <col min="9" max="9" width="9" style="4" hidden="1" customWidth="1"/>
    <col min="10" max="10" width="11.375" style="4" hidden="1" customWidth="1"/>
    <col min="11" max="16" width="9" style="4" hidden="1" customWidth="1"/>
    <col min="17" max="17" width="0.125" style="4" customWidth="1"/>
    <col min="18" max="16384" width="9" style="4"/>
  </cols>
  <sheetData>
    <row r="1" spans="1:17" s="2" customFormat="1" x14ac:dyDescent="0.2">
      <c r="A1" s="86" t="s">
        <v>0</v>
      </c>
      <c r="B1" s="86"/>
      <c r="C1" s="86"/>
      <c r="D1" s="86"/>
      <c r="E1" s="86"/>
      <c r="F1" s="1"/>
    </row>
    <row r="2" spans="1:17" s="2" customFormat="1" x14ac:dyDescent="0.2">
      <c r="A2" s="86" t="s">
        <v>37</v>
      </c>
      <c r="B2" s="86"/>
      <c r="C2" s="86"/>
      <c r="D2" s="86"/>
      <c r="E2" s="86"/>
      <c r="F2" s="1"/>
    </row>
    <row r="3" spans="1:17" s="2" customFormat="1" x14ac:dyDescent="0.2">
      <c r="A3" s="86" t="s">
        <v>38</v>
      </c>
      <c r="B3" s="86"/>
      <c r="C3" s="86"/>
      <c r="D3" s="86"/>
      <c r="E3" s="86"/>
      <c r="F3" s="1"/>
    </row>
    <row r="4" spans="1:17" s="2" customFormat="1" ht="23.25" customHeight="1" x14ac:dyDescent="0.2">
      <c r="A4" s="70"/>
      <c r="B4" s="70"/>
      <c r="C4" s="70"/>
      <c r="D4" s="70"/>
      <c r="E4" s="70"/>
      <c r="F4" s="1"/>
    </row>
    <row r="5" spans="1:17" ht="30.75" customHeight="1" x14ac:dyDescent="0.25">
      <c r="A5" s="87" t="s">
        <v>39</v>
      </c>
      <c r="B5" s="87"/>
      <c r="C5" s="87"/>
      <c r="D5" s="87"/>
      <c r="E5" s="87"/>
    </row>
    <row r="6" spans="1:17" ht="13.5" x14ac:dyDescent="0.2">
      <c r="A6" s="88"/>
      <c r="B6" s="88"/>
      <c r="C6" s="88"/>
      <c r="D6" s="88"/>
      <c r="E6" s="88"/>
      <c r="F6" s="68" t="s">
        <v>30</v>
      </c>
      <c r="G6" s="33"/>
      <c r="H6" s="33"/>
      <c r="I6" s="33"/>
      <c r="J6" s="51" t="s">
        <v>31</v>
      </c>
      <c r="K6" s="51"/>
      <c r="L6" s="51"/>
      <c r="M6" s="51"/>
      <c r="N6" s="101" t="s">
        <v>32</v>
      </c>
      <c r="O6" s="101"/>
      <c r="P6" s="101"/>
      <c r="Q6" s="101"/>
    </row>
    <row r="7" spans="1:17" s="7" customFormat="1" x14ac:dyDescent="0.2">
      <c r="A7" s="5"/>
      <c r="B7" s="5"/>
      <c r="C7" s="6"/>
      <c r="D7" s="6"/>
      <c r="E7" s="78" t="s">
        <v>23</v>
      </c>
      <c r="F7" s="69"/>
      <c r="G7" s="34"/>
      <c r="H7" s="34"/>
      <c r="I7" s="34"/>
      <c r="J7" s="52"/>
      <c r="K7" s="52"/>
      <c r="L7" s="52"/>
      <c r="M7" s="52"/>
      <c r="N7" s="102"/>
      <c r="O7" s="102"/>
      <c r="P7" s="102"/>
      <c r="Q7" s="102"/>
    </row>
    <row r="8" spans="1:17" s="8" customFormat="1" ht="15.75" customHeight="1" x14ac:dyDescent="0.25">
      <c r="A8" s="89" t="s">
        <v>2</v>
      </c>
      <c r="B8" s="89" t="s">
        <v>3</v>
      </c>
      <c r="C8" s="91" t="s">
        <v>26</v>
      </c>
      <c r="D8" s="91" t="s">
        <v>33</v>
      </c>
      <c r="E8" s="93" t="s">
        <v>42</v>
      </c>
      <c r="F8" s="96" t="s">
        <v>26</v>
      </c>
      <c r="G8" s="96" t="s">
        <v>34</v>
      </c>
      <c r="H8" s="98" t="s">
        <v>4</v>
      </c>
      <c r="I8" s="98"/>
      <c r="J8" s="99" t="s">
        <v>26</v>
      </c>
      <c r="K8" s="99" t="s">
        <v>34</v>
      </c>
      <c r="L8" s="95" t="s">
        <v>4</v>
      </c>
      <c r="M8" s="95"/>
      <c r="N8" s="103" t="s">
        <v>26</v>
      </c>
      <c r="O8" s="103" t="s">
        <v>34</v>
      </c>
      <c r="P8" s="104" t="s">
        <v>4</v>
      </c>
      <c r="Q8" s="104"/>
    </row>
    <row r="9" spans="1:17" s="8" customFormat="1" ht="65.25" customHeight="1" x14ac:dyDescent="0.25">
      <c r="A9" s="90"/>
      <c r="B9" s="90"/>
      <c r="C9" s="92"/>
      <c r="D9" s="92"/>
      <c r="E9" s="94"/>
      <c r="F9" s="97"/>
      <c r="G9" s="97"/>
      <c r="H9" s="35" t="s">
        <v>5</v>
      </c>
      <c r="I9" s="35" t="s">
        <v>6</v>
      </c>
      <c r="J9" s="100"/>
      <c r="K9" s="100"/>
      <c r="L9" s="53" t="s">
        <v>5</v>
      </c>
      <c r="M9" s="53" t="s">
        <v>6</v>
      </c>
      <c r="N9" s="105"/>
      <c r="O9" s="105"/>
      <c r="P9" s="106" t="s">
        <v>5</v>
      </c>
      <c r="Q9" s="106" t="s">
        <v>6</v>
      </c>
    </row>
    <row r="10" spans="1:17" s="13" customFormat="1" ht="25.5" customHeight="1" x14ac:dyDescent="0.25">
      <c r="A10" s="10" t="s">
        <v>7</v>
      </c>
      <c r="B10" s="11" t="s">
        <v>8</v>
      </c>
      <c r="C10" s="12"/>
      <c r="D10" s="12"/>
      <c r="E10" s="9"/>
      <c r="F10" s="36"/>
      <c r="G10" s="36"/>
      <c r="H10" s="37"/>
      <c r="I10" s="37"/>
      <c r="J10" s="54"/>
      <c r="K10" s="54"/>
      <c r="L10" s="55"/>
      <c r="M10" s="55"/>
      <c r="N10" s="107"/>
      <c r="O10" s="107"/>
      <c r="P10" s="108"/>
      <c r="Q10" s="108"/>
    </row>
    <row r="11" spans="1:17" s="13" customFormat="1" ht="25.5" customHeight="1" x14ac:dyDescent="0.25">
      <c r="A11" s="10" t="s">
        <v>9</v>
      </c>
      <c r="B11" s="11" t="s">
        <v>10</v>
      </c>
      <c r="C11" s="14">
        <f>C12+C15+C23</f>
        <v>27290</v>
      </c>
      <c r="D11" s="14">
        <f>D12+D15+D23</f>
        <v>7365.1</v>
      </c>
      <c r="E11" s="9">
        <f>D11*100/C11</f>
        <v>26.988274093074388</v>
      </c>
      <c r="F11" s="38">
        <f>F12+F15+F23</f>
        <v>23657</v>
      </c>
      <c r="G11" s="38">
        <f>G12+G15+G23</f>
        <v>5770.1</v>
      </c>
      <c r="H11" s="37">
        <v>11.620797227036396</v>
      </c>
      <c r="I11" s="37">
        <v>49.259653460911331</v>
      </c>
      <c r="J11" s="56"/>
      <c r="K11" s="56"/>
      <c r="L11" s="55"/>
      <c r="M11" s="55"/>
      <c r="N11" s="109"/>
      <c r="O11" s="109"/>
      <c r="P11" s="108"/>
      <c r="Q11" s="108"/>
    </row>
    <row r="12" spans="1:17" s="13" customFormat="1" ht="25.5" customHeight="1" x14ac:dyDescent="0.25">
      <c r="A12" s="10">
        <v>1</v>
      </c>
      <c r="B12" s="11" t="s">
        <v>11</v>
      </c>
      <c r="C12" s="14">
        <f>C13+C14</f>
        <v>12100</v>
      </c>
      <c r="D12" s="14">
        <f>D13+D14</f>
        <v>5369</v>
      </c>
      <c r="E12" s="9">
        <f t="shared" ref="E12:E22" si="0">D12*100/C12</f>
        <v>44.371900826446279</v>
      </c>
      <c r="F12" s="38">
        <f>F13+F14</f>
        <v>12100</v>
      </c>
      <c r="G12" s="38">
        <f>G13+G14</f>
        <v>5369</v>
      </c>
      <c r="H12" s="37">
        <v>21.074380165289256</v>
      </c>
      <c r="I12" s="37">
        <v>80.798479087452463</v>
      </c>
      <c r="J12" s="56"/>
      <c r="K12" s="56"/>
      <c r="L12" s="55"/>
      <c r="M12" s="55"/>
      <c r="N12" s="109"/>
      <c r="O12" s="109"/>
      <c r="P12" s="108"/>
      <c r="Q12" s="108"/>
    </row>
    <row r="13" spans="1:17" s="18" customFormat="1" ht="25.5" customHeight="1" x14ac:dyDescent="0.25">
      <c r="A13" s="15" t="s">
        <v>12</v>
      </c>
      <c r="B13" s="16" t="s">
        <v>13</v>
      </c>
      <c r="C13" s="17">
        <f>F13+J13+N13</f>
        <v>8785</v>
      </c>
      <c r="D13" s="17">
        <f>G13+K13+O13</f>
        <v>4439</v>
      </c>
      <c r="E13" s="9">
        <f t="shared" si="0"/>
        <v>50.529311326124073</v>
      </c>
      <c r="F13" s="39">
        <v>8785</v>
      </c>
      <c r="G13" s="39">
        <f>1972+2467</f>
        <v>4439</v>
      </c>
      <c r="H13" s="40">
        <v>22.44735344336938</v>
      </c>
      <c r="I13" s="39">
        <v>74.358974358974365</v>
      </c>
      <c r="J13" s="57"/>
      <c r="K13" s="57"/>
      <c r="L13" s="58"/>
      <c r="M13" s="57"/>
      <c r="N13" s="110"/>
      <c r="O13" s="110"/>
      <c r="P13" s="111"/>
      <c r="Q13" s="110"/>
    </row>
    <row r="14" spans="1:17" s="18" customFormat="1" ht="25.5" customHeight="1" x14ac:dyDescent="0.25">
      <c r="A14" s="15" t="s">
        <v>14</v>
      </c>
      <c r="B14" s="16" t="s">
        <v>15</v>
      </c>
      <c r="C14" s="17">
        <f>F14+J14+N14</f>
        <v>3315</v>
      </c>
      <c r="D14" s="17">
        <f>G14+K14+O14</f>
        <v>930</v>
      </c>
      <c r="E14" s="9">
        <f t="shared" si="0"/>
        <v>28.054298642533936</v>
      </c>
      <c r="F14" s="39">
        <v>3315</v>
      </c>
      <c r="G14" s="39">
        <f>578+352</f>
        <v>930</v>
      </c>
      <c r="H14" s="40">
        <v>17.435897435897434</v>
      </c>
      <c r="I14" s="39">
        <v>114.68253968253967</v>
      </c>
      <c r="J14" s="57"/>
      <c r="K14" s="57"/>
      <c r="L14" s="58"/>
      <c r="M14" s="57"/>
      <c r="N14" s="110"/>
      <c r="O14" s="110"/>
      <c r="P14" s="111"/>
      <c r="Q14" s="110"/>
    </row>
    <row r="15" spans="1:17" s="13" customFormat="1" ht="25.5" customHeight="1" x14ac:dyDescent="0.25">
      <c r="A15" s="10">
        <v>2</v>
      </c>
      <c r="B15" s="11" t="s">
        <v>16</v>
      </c>
      <c r="C15" s="14">
        <f>C16+C20+C21+C22</f>
        <v>5190</v>
      </c>
      <c r="D15" s="14">
        <f>D16+D20+D21+D22</f>
        <v>1996.1</v>
      </c>
      <c r="E15" s="9">
        <f t="shared" si="0"/>
        <v>38.460500963391134</v>
      </c>
      <c r="F15" s="38">
        <f>F16+F20+F21+F22</f>
        <v>1557</v>
      </c>
      <c r="G15" s="38">
        <f>G16+G20+G21+G22</f>
        <v>401.1</v>
      </c>
      <c r="H15" s="37">
        <v>12.78946692357097</v>
      </c>
      <c r="I15" s="37">
        <v>101.13357034027426</v>
      </c>
      <c r="J15" s="56"/>
      <c r="K15" s="56"/>
      <c r="L15" s="55"/>
      <c r="M15" s="55"/>
      <c r="N15" s="109"/>
      <c r="O15" s="109"/>
      <c r="P15" s="108"/>
      <c r="Q15" s="108"/>
    </row>
    <row r="16" spans="1:17" s="18" customFormat="1" ht="25.5" customHeight="1" x14ac:dyDescent="0.25">
      <c r="A16" s="15" t="s">
        <v>17</v>
      </c>
      <c r="B16" s="16" t="s">
        <v>18</v>
      </c>
      <c r="C16" s="17">
        <f>SUM(C17:C19)</f>
        <v>907</v>
      </c>
      <c r="D16" s="17">
        <f>SUM(D17:D19)</f>
        <v>182.5</v>
      </c>
      <c r="E16" s="9">
        <f t="shared" si="0"/>
        <v>20.121278941565603</v>
      </c>
      <c r="F16" s="39">
        <f>SUM(F17:F19)</f>
        <v>907</v>
      </c>
      <c r="G16" s="39">
        <f>SUM(G17:G19)</f>
        <v>182.5</v>
      </c>
      <c r="H16" s="40">
        <v>12.78946692357097</v>
      </c>
      <c r="I16" s="41">
        <v>101.13357034027426</v>
      </c>
      <c r="J16" s="57"/>
      <c r="K16" s="57"/>
      <c r="L16" s="58"/>
      <c r="M16" s="59"/>
      <c r="N16" s="110"/>
      <c r="O16" s="110"/>
      <c r="P16" s="111"/>
      <c r="Q16" s="112"/>
    </row>
    <row r="17" spans="1:17" s="22" customFormat="1" ht="25.5" customHeight="1" x14ac:dyDescent="0.25">
      <c r="A17" s="19"/>
      <c r="B17" s="20" t="s">
        <v>28</v>
      </c>
      <c r="C17" s="21"/>
      <c r="D17" s="21"/>
      <c r="E17" s="9"/>
      <c r="F17" s="42"/>
      <c r="G17" s="42"/>
      <c r="H17" s="42"/>
      <c r="I17" s="42"/>
      <c r="J17" s="60"/>
      <c r="K17" s="60"/>
      <c r="L17" s="60"/>
      <c r="M17" s="60"/>
      <c r="N17" s="113"/>
      <c r="O17" s="113"/>
      <c r="P17" s="113"/>
      <c r="Q17" s="113"/>
    </row>
    <row r="18" spans="1:17" s="22" customFormat="1" ht="31.5" x14ac:dyDescent="0.25">
      <c r="A18" s="19"/>
      <c r="B18" s="20" t="s">
        <v>24</v>
      </c>
      <c r="C18" s="21">
        <f>F18</f>
        <v>480</v>
      </c>
      <c r="D18" s="21">
        <f>G18</f>
        <v>0</v>
      </c>
      <c r="E18" s="82"/>
      <c r="F18" s="42">
        <v>480</v>
      </c>
      <c r="G18" s="42">
        <v>0</v>
      </c>
      <c r="H18" s="42">
        <v>0</v>
      </c>
      <c r="I18" s="43"/>
      <c r="J18" s="60"/>
      <c r="K18" s="60"/>
      <c r="L18" s="60"/>
      <c r="M18" s="61"/>
      <c r="N18" s="113"/>
      <c r="O18" s="113"/>
      <c r="P18" s="113"/>
      <c r="Q18" s="114"/>
    </row>
    <row r="19" spans="1:17" s="22" customFormat="1" ht="21.75" customHeight="1" x14ac:dyDescent="0.25">
      <c r="A19" s="19"/>
      <c r="B19" s="20" t="s">
        <v>25</v>
      </c>
      <c r="C19" s="21">
        <f t="shared" ref="C19:D19" si="1">F19</f>
        <v>427</v>
      </c>
      <c r="D19" s="21">
        <f t="shared" si="1"/>
        <v>182.5</v>
      </c>
      <c r="E19" s="9">
        <f t="shared" si="0"/>
        <v>42.740046838407494</v>
      </c>
      <c r="F19" s="42">
        <v>427</v>
      </c>
      <c r="G19" s="44">
        <f>102.5+80</f>
        <v>182.5</v>
      </c>
      <c r="H19" s="44">
        <v>24.004683840749415</v>
      </c>
      <c r="I19" s="45"/>
      <c r="J19" s="60"/>
      <c r="K19" s="62"/>
      <c r="L19" s="62"/>
      <c r="M19" s="63"/>
      <c r="N19" s="113"/>
      <c r="O19" s="115"/>
      <c r="P19" s="115"/>
      <c r="Q19" s="116"/>
    </row>
    <row r="20" spans="1:17" s="18" customFormat="1" ht="21.75" customHeight="1" x14ac:dyDescent="0.25">
      <c r="A20" s="15" t="s">
        <v>19</v>
      </c>
      <c r="B20" s="16" t="s">
        <v>20</v>
      </c>
      <c r="C20" s="17">
        <f>F20+J20+N20</f>
        <v>3633</v>
      </c>
      <c r="D20" s="17">
        <f>G20+K20+O20</f>
        <v>1595</v>
      </c>
      <c r="E20" s="9">
        <f t="shared" si="0"/>
        <v>43.90311037709882</v>
      </c>
      <c r="F20" s="39"/>
      <c r="G20" s="46"/>
      <c r="H20" s="39"/>
      <c r="I20" s="47"/>
      <c r="J20" s="57">
        <v>1890</v>
      </c>
      <c r="K20" s="75">
        <v>815</v>
      </c>
      <c r="L20" s="57"/>
      <c r="M20" s="65"/>
      <c r="N20" s="110">
        <v>1743</v>
      </c>
      <c r="O20" s="117">
        <v>780</v>
      </c>
      <c r="P20" s="110"/>
      <c r="Q20" s="118"/>
    </row>
    <row r="21" spans="1:17" s="18" customFormat="1" ht="21.75" customHeight="1" x14ac:dyDescent="0.25">
      <c r="A21" s="15" t="s">
        <v>40</v>
      </c>
      <c r="B21" s="16" t="s">
        <v>27</v>
      </c>
      <c r="C21" s="17">
        <f t="shared" ref="C21:D22" si="2">F21+J21+N21</f>
        <v>0</v>
      </c>
      <c r="D21" s="17">
        <f t="shared" si="2"/>
        <v>0</v>
      </c>
      <c r="E21" s="9"/>
      <c r="F21" s="39"/>
      <c r="G21" s="46"/>
      <c r="H21" s="40"/>
      <c r="I21" s="48"/>
      <c r="J21" s="57"/>
      <c r="K21" s="64"/>
      <c r="L21" s="58"/>
      <c r="M21" s="66"/>
      <c r="N21" s="110"/>
      <c r="O21" s="119"/>
      <c r="P21" s="111"/>
      <c r="Q21" s="120"/>
    </row>
    <row r="22" spans="1:17" s="18" customFormat="1" ht="21.75" customHeight="1" x14ac:dyDescent="0.25">
      <c r="A22" s="15" t="s">
        <v>41</v>
      </c>
      <c r="B22" s="16" t="s">
        <v>21</v>
      </c>
      <c r="C22" s="17">
        <f t="shared" si="2"/>
        <v>650</v>
      </c>
      <c r="D22" s="73">
        <f t="shared" si="2"/>
        <v>218.6</v>
      </c>
      <c r="E22" s="9">
        <f t="shared" si="0"/>
        <v>33.630769230769232</v>
      </c>
      <c r="F22" s="39">
        <f>600+50</f>
        <v>650</v>
      </c>
      <c r="G22" s="74">
        <f>96.6+122</f>
        <v>218.6</v>
      </c>
      <c r="H22" s="39"/>
      <c r="I22" s="49"/>
      <c r="J22" s="57"/>
      <c r="K22" s="57"/>
      <c r="L22" s="57"/>
      <c r="M22" s="67"/>
      <c r="N22" s="110"/>
      <c r="O22" s="110"/>
      <c r="P22" s="110"/>
      <c r="Q22" s="121"/>
    </row>
    <row r="23" spans="1:17" s="13" customFormat="1" ht="21.75" customHeight="1" x14ac:dyDescent="0.25">
      <c r="A23" s="10">
        <v>3</v>
      </c>
      <c r="B23" s="11" t="s">
        <v>22</v>
      </c>
      <c r="C23" s="14">
        <v>10000</v>
      </c>
      <c r="D23" s="14">
        <v>0</v>
      </c>
      <c r="E23" s="83"/>
      <c r="F23" s="38">
        <v>10000</v>
      </c>
      <c r="G23" s="38">
        <v>0</v>
      </c>
      <c r="H23" s="71">
        <v>0</v>
      </c>
      <c r="I23" s="76">
        <v>0</v>
      </c>
      <c r="J23" s="56">
        <v>10000</v>
      </c>
      <c r="K23" s="56">
        <v>0</v>
      </c>
      <c r="L23" s="72">
        <v>0</v>
      </c>
      <c r="M23" s="77">
        <v>0</v>
      </c>
      <c r="N23" s="109"/>
      <c r="O23" s="109"/>
      <c r="P23" s="108"/>
      <c r="Q23" s="122"/>
    </row>
    <row r="25" spans="1:17" s="24" customFormat="1" ht="15.75" x14ac:dyDescent="0.25">
      <c r="A25" s="23"/>
      <c r="C25" s="25"/>
      <c r="D25" s="84"/>
      <c r="E25" s="84"/>
      <c r="F25" s="26"/>
    </row>
    <row r="26" spans="1:17" s="24" customFormat="1" ht="15.75" x14ac:dyDescent="0.25">
      <c r="A26" s="23"/>
      <c r="C26" s="25"/>
      <c r="D26" s="85"/>
      <c r="E26" s="85"/>
      <c r="F26" s="26"/>
    </row>
    <row r="27" spans="1:17" s="24" customFormat="1" ht="15.75" x14ac:dyDescent="0.25">
      <c r="A27" s="23"/>
      <c r="C27" s="25"/>
      <c r="D27" s="32"/>
      <c r="E27" s="32"/>
      <c r="F27" s="26"/>
    </row>
    <row r="28" spans="1:17" s="24" customFormat="1" ht="15.75" x14ac:dyDescent="0.25">
      <c r="A28" s="23"/>
      <c r="C28" s="26"/>
      <c r="D28" s="25"/>
      <c r="E28" s="28"/>
      <c r="F28" s="26"/>
    </row>
    <row r="29" spans="1:17" s="24" customFormat="1" ht="15.75" x14ac:dyDescent="0.25">
      <c r="A29" s="23"/>
      <c r="C29" s="26"/>
      <c r="D29" s="25"/>
      <c r="E29" s="28"/>
      <c r="F29" s="26"/>
    </row>
    <row r="30" spans="1:17" s="24" customFormat="1" ht="15.75" x14ac:dyDescent="0.25">
      <c r="A30" s="23"/>
      <c r="C30" s="25"/>
      <c r="D30" s="25"/>
      <c r="E30" s="28"/>
      <c r="F30" s="26"/>
    </row>
    <row r="31" spans="1:17" s="24" customFormat="1" ht="15.75" x14ac:dyDescent="0.25">
      <c r="A31" s="23"/>
      <c r="C31" s="25"/>
      <c r="D31" s="85"/>
      <c r="E31" s="85"/>
      <c r="F31" s="26"/>
    </row>
  </sheetData>
  <mergeCells count="22">
    <mergeCell ref="A8:A9"/>
    <mergeCell ref="B8:B9"/>
    <mergeCell ref="C8:C9"/>
    <mergeCell ref="D8:D9"/>
    <mergeCell ref="A1:E1"/>
    <mergeCell ref="A2:E2"/>
    <mergeCell ref="A3:E3"/>
    <mergeCell ref="A5:E5"/>
    <mergeCell ref="A6:E6"/>
    <mergeCell ref="D31:E31"/>
    <mergeCell ref="F8:F9"/>
    <mergeCell ref="G8:G9"/>
    <mergeCell ref="H8:I8"/>
    <mergeCell ref="J8:J9"/>
    <mergeCell ref="N8:N9"/>
    <mergeCell ref="O8:O9"/>
    <mergeCell ref="P8:Q8"/>
    <mergeCell ref="D25:E25"/>
    <mergeCell ref="D26:E26"/>
    <mergeCell ref="K8:K9"/>
    <mergeCell ref="L8:M8"/>
    <mergeCell ref="E8:E9"/>
  </mergeCells>
  <pageMargins left="0.83" right="0.2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QUY II</vt:lpstr>
      <vt:lpstr>6thang.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AutoBVT</cp:lastModifiedBy>
  <cp:lastPrinted>2018-07-10T07:41:20Z</cp:lastPrinted>
  <dcterms:created xsi:type="dcterms:W3CDTF">2017-10-09T07:57:14Z</dcterms:created>
  <dcterms:modified xsi:type="dcterms:W3CDTF">2018-07-13T02:17:17Z</dcterms:modified>
</cp:coreProperties>
</file>